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20" windowWidth="9720" windowHeight="7320" activeTab="0"/>
  </bookViews>
  <sheets>
    <sheet name="compiled by Robert Chung" sheetId="1" r:id="rId1"/>
  </sheets>
  <definedNames>
    <definedName name="bign">#REF!</definedName>
    <definedName name="smalln">#REF!</definedName>
  </definedNames>
  <calcPr fullCalcOnLoad="1"/>
</workbook>
</file>

<file path=xl/sharedStrings.xml><?xml version="1.0" encoding="utf-8"?>
<sst xmlns="http://schemas.openxmlformats.org/spreadsheetml/2006/main" count="26" uniqueCount="18">
  <si>
    <t xml:space="preserve"> = SQRT[(p(1-p)*(N-n))/(n*(N-1))]</t>
  </si>
  <si>
    <t>p</t>
  </si>
  <si>
    <t>1-p</t>
  </si>
  <si>
    <t>SEP</t>
  </si>
  <si>
    <t xml:space="preserve">n  </t>
  </si>
  <si>
    <t>1 SEP =</t>
  </si>
  <si>
    <t>2 SEP =</t>
  </si>
  <si>
    <t>3 SEP =</t>
  </si>
  <si>
    <r>
      <t xml:space="preserve">SEP = Standard Error of Percentage, </t>
    </r>
    <r>
      <rPr>
        <b/>
        <sz val="9"/>
        <rFont val="細明體"/>
        <family val="3"/>
      </rPr>
      <t>百分比標準誤差</t>
    </r>
  </si>
  <si>
    <r>
      <t xml:space="preserve">Sample size </t>
    </r>
    <r>
      <rPr>
        <b/>
        <sz val="9"/>
        <rFont val="細明體"/>
        <family val="3"/>
      </rPr>
      <t>樣本數目</t>
    </r>
    <r>
      <rPr>
        <b/>
        <sz val="9"/>
        <rFont val="Times New Roman"/>
        <family val="1"/>
      </rPr>
      <t>,  n =</t>
    </r>
  </si>
  <si>
    <r>
      <t xml:space="preserve">   Population size </t>
    </r>
    <r>
      <rPr>
        <b/>
        <sz val="9"/>
        <rFont val="細明體"/>
        <family val="3"/>
      </rPr>
      <t>母體數目</t>
    </r>
    <r>
      <rPr>
        <b/>
        <sz val="9"/>
        <rFont val="Times New Roman"/>
        <family val="1"/>
      </rPr>
      <t>,  N =</t>
    </r>
  </si>
  <si>
    <t>p</t>
  </si>
  <si>
    <r>
      <t xml:space="preserve"> = percentage reading </t>
    </r>
    <r>
      <rPr>
        <sz val="9"/>
        <rFont val="細明體"/>
        <family val="3"/>
      </rPr>
      <t>百分比讀數</t>
    </r>
  </si>
  <si>
    <t>2 x SEP</t>
  </si>
  <si>
    <r>
      <t xml:space="preserve">68.3% confid  </t>
    </r>
    <r>
      <rPr>
        <sz val="9"/>
        <rFont val="細明體"/>
        <family val="3"/>
      </rPr>
      <t>置信水平</t>
    </r>
  </si>
  <si>
    <r>
      <t xml:space="preserve">95.4% confid  </t>
    </r>
    <r>
      <rPr>
        <sz val="9"/>
        <rFont val="細明體"/>
        <family val="3"/>
      </rPr>
      <t>置信水平</t>
    </r>
  </si>
  <si>
    <r>
      <t xml:space="preserve">99.7% confid  </t>
    </r>
    <r>
      <rPr>
        <sz val="9"/>
        <rFont val="細明體"/>
        <family val="3"/>
      </rPr>
      <t>置信水平</t>
    </r>
  </si>
  <si>
    <t>max SEP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</si>
</sst>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0"/>
    <numFmt numFmtId="185" formatCode="0.0%"/>
  </numFmts>
  <fonts count="10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9"/>
      <name val="細明體"/>
      <family val="3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b/>
      <sz val="9"/>
      <name val="細明體"/>
      <family val="3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9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/>
    </xf>
    <xf numFmtId="9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9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9" fontId="8" fillId="0" borderId="0" xfId="0" applyNumberFormat="1" applyFont="1" applyAlignment="1">
      <alignment horizontal="right"/>
    </xf>
    <xf numFmtId="9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0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workbookViewId="0" topLeftCell="A1">
      <selection activeCell="A1" sqref="A1"/>
    </sheetView>
  </sheetViews>
  <sheetFormatPr defaultColWidth="9.00390625" defaultRowHeight="11.25" customHeight="1"/>
  <cols>
    <col min="1" max="2" width="10.75390625" style="17" customWidth="1"/>
    <col min="3" max="3" width="10.75390625" style="9" customWidth="1"/>
    <col min="4" max="10" width="10.75390625" style="16" customWidth="1"/>
    <col min="11" max="255" width="6.75390625" style="16" customWidth="1"/>
    <col min="256" max="16384" width="10.75390625" style="16" customWidth="1"/>
  </cols>
  <sheetData>
    <row r="2" spans="2:6" s="5" customFormat="1" ht="11.25" customHeight="1">
      <c r="B2" s="3" t="s">
        <v>8</v>
      </c>
      <c r="C2" s="4"/>
      <c r="F2" s="3" t="s">
        <v>0</v>
      </c>
    </row>
    <row r="3" spans="1:6" s="5" customFormat="1" ht="11.25" customHeight="1">
      <c r="A3" s="3"/>
      <c r="B3" s="3"/>
      <c r="C3" s="4"/>
      <c r="E3" s="25" t="s">
        <v>11</v>
      </c>
      <c r="F3" s="24" t="s">
        <v>12</v>
      </c>
    </row>
    <row r="4" spans="1:5" s="5" customFormat="1" ht="11.25" customHeight="1">
      <c r="A4" s="6"/>
      <c r="C4" s="4"/>
      <c r="D4" s="6"/>
      <c r="E4" s="2"/>
    </row>
    <row r="5" spans="1:7" s="7" customFormat="1" ht="11.25" customHeight="1">
      <c r="A5" s="2" t="s">
        <v>9</v>
      </c>
      <c r="B5" s="6"/>
      <c r="C5" s="1">
        <v>1000</v>
      </c>
      <c r="E5" s="1" t="s">
        <v>10</v>
      </c>
      <c r="F5" s="6"/>
      <c r="G5" s="1">
        <v>4000000</v>
      </c>
    </row>
    <row r="6" s="8" customFormat="1" ht="11.25" customHeight="1">
      <c r="C6" s="9"/>
    </row>
    <row r="7" spans="1:8" s="13" customFormat="1" ht="11.25" customHeight="1">
      <c r="A7" s="10" t="s">
        <v>1</v>
      </c>
      <c r="B7" s="10" t="s">
        <v>2</v>
      </c>
      <c r="C7" s="11" t="s">
        <v>3</v>
      </c>
      <c r="D7" s="12" t="s">
        <v>13</v>
      </c>
      <c r="E7" s="13" t="s">
        <v>1</v>
      </c>
      <c r="F7" s="13" t="s">
        <v>2</v>
      </c>
      <c r="G7" s="13" t="s">
        <v>3</v>
      </c>
      <c r="H7" s="12" t="s">
        <v>13</v>
      </c>
    </row>
    <row r="8" spans="1:8" ht="11.25" customHeight="1">
      <c r="A8" s="14">
        <v>0.01</v>
      </c>
      <c r="B8" s="14">
        <f aca="true" t="shared" si="0" ref="B8:B32">1-A8</f>
        <v>0.99</v>
      </c>
      <c r="C8" s="15">
        <f>SQRT((A8*B8*($G$5-$C$5))/($C$5*($G$5-1)))</f>
        <v>0.003146033609862086</v>
      </c>
      <c r="D8" s="15">
        <f>C8*2</f>
        <v>0.006292067219724172</v>
      </c>
      <c r="E8" s="14">
        <v>0.26</v>
      </c>
      <c r="F8" s="14">
        <f aca="true" t="shared" si="1" ref="F8:F32">1-E8</f>
        <v>0.74</v>
      </c>
      <c r="G8" s="15">
        <f>SQRT((E8*F8*($G$5-$C$5))/($C$5*($G$5-1)))</f>
        <v>0.013869100478689562</v>
      </c>
      <c r="H8" s="15">
        <f>G8*2</f>
        <v>0.027738200957379125</v>
      </c>
    </row>
    <row r="9" spans="1:8" ht="11.25" customHeight="1">
      <c r="A9" s="14">
        <f aca="true" t="shared" si="2" ref="A9:A32">A8+0.01</f>
        <v>0.02</v>
      </c>
      <c r="B9" s="14">
        <f t="shared" si="0"/>
        <v>0.98</v>
      </c>
      <c r="C9" s="15">
        <f>SQRT((A9*B9*($G$5-$C$5))/($C$5*($G$5-1)))</f>
        <v>0.004426635844382981</v>
      </c>
      <c r="D9" s="15">
        <f aca="true" t="shared" si="3" ref="D9:D32">C9*2</f>
        <v>0.008853271688765962</v>
      </c>
      <c r="E9" s="14">
        <f aca="true" t="shared" si="4" ref="E9:E32">E8+0.01</f>
        <v>0.27</v>
      </c>
      <c r="F9" s="14">
        <f t="shared" si="1"/>
        <v>0.73</v>
      </c>
      <c r="G9" s="15">
        <f>SQRT((E9*F9*($G$5-$C$5))/($C$5*($G$5-1)))</f>
        <v>0.014037477489303183</v>
      </c>
      <c r="H9" s="15">
        <f aca="true" t="shared" si="5" ref="H9:H32">G9*2</f>
        <v>0.028074954978606365</v>
      </c>
    </row>
    <row r="10" spans="1:8" ht="11.25" customHeight="1">
      <c r="A10" s="14">
        <f t="shared" si="2"/>
        <v>0.03</v>
      </c>
      <c r="B10" s="14">
        <f t="shared" si="0"/>
        <v>0.97</v>
      </c>
      <c r="C10" s="15">
        <f>SQRT((A10*B10*($G$5-$C$5))/($C$5*($G$5-1)))</f>
        <v>0.005393767910578195</v>
      </c>
      <c r="D10" s="15">
        <f t="shared" si="3"/>
        <v>0.01078753582115639</v>
      </c>
      <c r="E10" s="14">
        <f t="shared" si="4"/>
        <v>0.28</v>
      </c>
      <c r="F10" s="14">
        <f t="shared" si="1"/>
        <v>0.72</v>
      </c>
      <c r="G10" s="15">
        <f>SQRT((E10*F10*($G$5-$C$5))/($C$5*($G$5-1)))</f>
        <v>0.014196818319166186</v>
      </c>
      <c r="H10" s="15">
        <f t="shared" si="5"/>
        <v>0.028393636638332373</v>
      </c>
    </row>
    <row r="11" spans="1:8" ht="11.25" customHeight="1">
      <c r="A11" s="14">
        <f t="shared" si="2"/>
        <v>0.04</v>
      </c>
      <c r="B11" s="14">
        <f t="shared" si="0"/>
        <v>0.96</v>
      </c>
      <c r="C11" s="15">
        <f>SQRT((A11*B11*($G$5-$C$5))/($C$5*($G$5-1)))</f>
        <v>0.0061959994833442646</v>
      </c>
      <c r="D11" s="15">
        <f t="shared" si="3"/>
        <v>0.012391998966688529</v>
      </c>
      <c r="E11" s="14">
        <f t="shared" si="4"/>
        <v>0.29000000000000004</v>
      </c>
      <c r="F11" s="14">
        <f t="shared" si="1"/>
        <v>0.71</v>
      </c>
      <c r="G11" s="15">
        <f>SQRT((E11*F11*($G$5-$C$5))/($C$5*($G$5-1)))</f>
        <v>0.014347424035768377</v>
      </c>
      <c r="H11" s="15">
        <f t="shared" si="5"/>
        <v>0.028694848071536754</v>
      </c>
    </row>
    <row r="12" spans="1:8" ht="11.25" customHeight="1">
      <c r="A12" s="14">
        <f t="shared" si="2"/>
        <v>0.05</v>
      </c>
      <c r="B12" s="14">
        <f t="shared" si="0"/>
        <v>0.95</v>
      </c>
      <c r="C12" s="15">
        <f>SQRT((A12*B12*($G$5-$C$5))/($C$5*($G$5-1)))</f>
        <v>0.006891163680542947</v>
      </c>
      <c r="D12" s="15">
        <f t="shared" si="3"/>
        <v>0.013782327361085894</v>
      </c>
      <c r="E12" s="14">
        <f t="shared" si="4"/>
        <v>0.30000000000000004</v>
      </c>
      <c r="F12" s="14">
        <f t="shared" si="1"/>
        <v>0.7</v>
      </c>
      <c r="G12" s="15">
        <f>SQRT((E12*F12*($G$5-$C$5))/($C$5*($G$5-1)))</f>
        <v>0.014489567022064121</v>
      </c>
      <c r="H12" s="15">
        <f t="shared" si="5"/>
        <v>0.028979134044128243</v>
      </c>
    </row>
    <row r="13" spans="1:8" ht="11.25" customHeight="1">
      <c r="A13" s="14">
        <f t="shared" si="2"/>
        <v>0.060000000000000005</v>
      </c>
      <c r="B13" s="14">
        <f t="shared" si="0"/>
        <v>0.94</v>
      </c>
      <c r="C13" s="15">
        <f>SQRT((A13*B13*($G$5-$C$5))/($C$5*($G$5-1)))</f>
        <v>0.007509055472992494</v>
      </c>
      <c r="D13" s="15">
        <f t="shared" si="3"/>
        <v>0.015018110945984988</v>
      </c>
      <c r="E13" s="14">
        <f t="shared" si="4"/>
        <v>0.31000000000000005</v>
      </c>
      <c r="F13" s="14">
        <f t="shared" si="1"/>
        <v>0.69</v>
      </c>
      <c r="G13" s="15">
        <f>SQRT((E13*F13*($G$5-$C$5))/($C$5*($G$5-1)))</f>
        <v>0.014623494057907112</v>
      </c>
      <c r="H13" s="15">
        <f t="shared" si="5"/>
        <v>0.029246988115814224</v>
      </c>
    </row>
    <row r="14" spans="1:8" ht="11.25" customHeight="1">
      <c r="A14" s="14">
        <f t="shared" si="2"/>
        <v>0.07</v>
      </c>
      <c r="B14" s="14">
        <f t="shared" si="0"/>
        <v>0.9299999999999999</v>
      </c>
      <c r="C14" s="15">
        <f>SQRT((A14*B14*($G$5-$C$5))/($C$5*($G$5-1)))</f>
        <v>0.008067449489828574</v>
      </c>
      <c r="D14" s="15">
        <f t="shared" si="3"/>
        <v>0.01613489897965715</v>
      </c>
      <c r="E14" s="14">
        <f t="shared" si="4"/>
        <v>0.32000000000000006</v>
      </c>
      <c r="F14" s="14">
        <f t="shared" si="1"/>
        <v>0.6799999999999999</v>
      </c>
      <c r="G14" s="15">
        <f>SQRT((E14*F14*($G$5-$C$5))/($C$5*($G$5-1)))</f>
        <v>0.014749428951197182</v>
      </c>
      <c r="H14" s="15">
        <f t="shared" si="5"/>
        <v>0.029498857902394364</v>
      </c>
    </row>
    <row r="15" spans="1:8" ht="11.25" customHeight="1">
      <c r="A15" s="14">
        <f t="shared" si="2"/>
        <v>0.08</v>
      </c>
      <c r="B15" s="14">
        <f t="shared" si="0"/>
        <v>0.92</v>
      </c>
      <c r="C15" s="15">
        <f>SQRT((A15*B15*($G$5-$C$5))/($C$5*($G$5-1)))</f>
        <v>0.008577972860495922</v>
      </c>
      <c r="D15" s="15">
        <f t="shared" si="3"/>
        <v>0.017155945720991845</v>
      </c>
      <c r="E15" s="14">
        <f t="shared" si="4"/>
        <v>0.33000000000000007</v>
      </c>
      <c r="F15" s="14">
        <f t="shared" si="1"/>
        <v>0.6699999999999999</v>
      </c>
      <c r="G15" s="15">
        <f>SQRT((E15*F15*($G$5-$C$5))/($C$5*($G$5-1)))</f>
        <v>0.01486757479420215</v>
      </c>
      <c r="H15" s="15">
        <f t="shared" si="5"/>
        <v>0.0297351495884043</v>
      </c>
    </row>
    <row r="16" spans="1:8" ht="11.25" customHeight="1">
      <c r="A16" s="14">
        <f t="shared" si="2"/>
        <v>0.09</v>
      </c>
      <c r="B16" s="14">
        <f t="shared" si="0"/>
        <v>0.91</v>
      </c>
      <c r="C16" s="15">
        <f>SQRT((A16*B16*($G$5-$C$5))/($C$5*($G$5-1)))</f>
        <v>0.009048731705044987</v>
      </c>
      <c r="D16" s="15">
        <f t="shared" si="3"/>
        <v>0.018097463410089974</v>
      </c>
      <c r="E16" s="14">
        <f t="shared" si="4"/>
        <v>0.3400000000000001</v>
      </c>
      <c r="F16" s="14">
        <f t="shared" si="1"/>
        <v>0.6599999999999999</v>
      </c>
      <c r="G16" s="15">
        <f>SQRT((E16*F16*($G$5-$C$5))/($C$5*($G$5-1)))</f>
        <v>0.014978115905746926</v>
      </c>
      <c r="H16" s="15">
        <f t="shared" si="5"/>
        <v>0.02995623181149385</v>
      </c>
    </row>
    <row r="17" spans="1:8" ht="11.25" customHeight="1">
      <c r="A17" s="14">
        <f t="shared" si="2"/>
        <v>0.09999999999999999</v>
      </c>
      <c r="B17" s="14">
        <f t="shared" si="0"/>
        <v>0.9</v>
      </c>
      <c r="C17" s="15">
        <f>SQRT((A17*B17*($G$5-$C$5))/($C$5*($G$5-1)))</f>
        <v>0.00948564823796353</v>
      </c>
      <c r="D17" s="15">
        <f t="shared" si="3"/>
        <v>0.01897129647592706</v>
      </c>
      <c r="E17" s="14">
        <f t="shared" si="4"/>
        <v>0.3500000000000001</v>
      </c>
      <c r="F17" s="14">
        <f t="shared" si="1"/>
        <v>0.6499999999999999</v>
      </c>
      <c r="G17" s="15">
        <f>SQRT((E17*F17*($G$5-$C$5))/($C$5*($G$5-1)))</f>
        <v>0.015081219508408314</v>
      </c>
      <c r="H17" s="15">
        <f t="shared" si="5"/>
        <v>0.030162439016816627</v>
      </c>
    </row>
    <row r="18" spans="1:8" ht="11.25" customHeight="1">
      <c r="A18" s="14">
        <f>A17+0.01</f>
        <v>0.10999999999999999</v>
      </c>
      <c r="B18" s="14">
        <f t="shared" si="0"/>
        <v>0.89</v>
      </c>
      <c r="C18" s="15">
        <f>SQRT((A18*B18*($G$5-$C$5))/($C$5*($G$5-1)))</f>
        <v>0.009893207238751615</v>
      </c>
      <c r="D18" s="15">
        <f t="shared" si="3"/>
        <v>0.01978641447750323</v>
      </c>
      <c r="E18" s="14">
        <f>E17+0.01</f>
        <v>0.3600000000000001</v>
      </c>
      <c r="F18" s="14">
        <f t="shared" si="1"/>
        <v>0.6399999999999999</v>
      </c>
      <c r="G18" s="15">
        <f>SQRT((E18*F18*($G$5-$C$5))/($C$5*($G$5-1)))</f>
        <v>0.015177037180741648</v>
      </c>
      <c r="H18" s="15">
        <f t="shared" si="5"/>
        <v>0.030354074361483296</v>
      </c>
    </row>
    <row r="19" spans="1:8" ht="11.25" customHeight="1">
      <c r="A19" s="14">
        <f t="shared" si="2"/>
        <v>0.11999999999999998</v>
      </c>
      <c r="B19" s="14">
        <f t="shared" si="0"/>
        <v>0.88</v>
      </c>
      <c r="C19" s="15">
        <f>SQRT((A19*B19*($G$5-$C$5))/($C$5*($G$5-1)))</f>
        <v>0.01027490274374442</v>
      </c>
      <c r="D19" s="15">
        <f t="shared" si="3"/>
        <v>0.02054980548748884</v>
      </c>
      <c r="E19" s="14">
        <f t="shared" si="4"/>
        <v>0.3700000000000001</v>
      </c>
      <c r="F19" s="14">
        <f t="shared" si="1"/>
        <v>0.6299999999999999</v>
      </c>
      <c r="G19" s="15">
        <f>SQRT((E19*F19*($G$5-$C$5))/($C$5*($G$5-1)))</f>
        <v>0.015265706117322116</v>
      </c>
      <c r="H19" s="15">
        <f t="shared" si="5"/>
        <v>0.030531412234644232</v>
      </c>
    </row>
    <row r="20" spans="1:8" ht="11.25" customHeight="1">
      <c r="A20" s="14">
        <f t="shared" si="2"/>
        <v>0.12999999999999998</v>
      </c>
      <c r="B20" s="14">
        <f t="shared" si="0"/>
        <v>0.87</v>
      </c>
      <c r="C20" s="15">
        <f>SQRT((A20*B20*($G$5-$C$5))/($C$5*($G$5-1)))</f>
        <v>0.010633520266964196</v>
      </c>
      <c r="D20" s="15">
        <f t="shared" si="3"/>
        <v>0.021267040533928392</v>
      </c>
      <c r="E20" s="14">
        <f t="shared" si="4"/>
        <v>0.3800000000000001</v>
      </c>
      <c r="F20" s="14">
        <f t="shared" si="1"/>
        <v>0.6199999999999999</v>
      </c>
      <c r="G20" s="15">
        <f>SQRT((E20*F20*($G$5-$C$5))/($C$5*($G$5-1)))</f>
        <v>0.015347350223582237</v>
      </c>
      <c r="H20" s="15">
        <f t="shared" si="5"/>
        <v>0.030694700447164474</v>
      </c>
    </row>
    <row r="21" spans="1:8" ht="11.25" customHeight="1">
      <c r="A21" s="14">
        <f t="shared" si="2"/>
        <v>0.13999999999999999</v>
      </c>
      <c r="B21" s="14">
        <f t="shared" si="0"/>
        <v>0.86</v>
      </c>
      <c r="C21" s="15">
        <f>SQRT((A21*B21*($G$5-$C$5))/($C$5*($G$5-1)))</f>
        <v>0.010971323078484313</v>
      </c>
      <c r="D21" s="15">
        <f t="shared" si="3"/>
        <v>0.021942646156968625</v>
      </c>
      <c r="E21" s="14">
        <f t="shared" si="4"/>
        <v>0.3900000000000001</v>
      </c>
      <c r="F21" s="14">
        <f t="shared" si="1"/>
        <v>0.6099999999999999</v>
      </c>
      <c r="G21" s="15">
        <f>SQRT((E21*F21*($G$5-$C$5))/($C$5*($G$5-1)))</f>
        <v>0.015422081067746536</v>
      </c>
      <c r="H21" s="15">
        <f t="shared" si="5"/>
        <v>0.030844162135493073</v>
      </c>
    </row>
    <row r="22" spans="1:8" ht="11.25" customHeight="1">
      <c r="A22" s="14">
        <f t="shared" si="2"/>
        <v>0.15</v>
      </c>
      <c r="B22" s="14">
        <f t="shared" si="0"/>
        <v>0.85</v>
      </c>
      <c r="C22" s="15">
        <f>SQRT((A22*B22*($G$5-$C$5))/($C$5*($G$5-1)))</f>
        <v>0.011290179664958357</v>
      </c>
      <c r="D22" s="15">
        <f t="shared" si="3"/>
        <v>0.022580359329916713</v>
      </c>
      <c r="E22" s="14">
        <f t="shared" si="4"/>
        <v>0.40000000000000013</v>
      </c>
      <c r="F22" s="14">
        <f t="shared" si="1"/>
        <v>0.5999999999999999</v>
      </c>
      <c r="G22" s="15">
        <f>SQRT((E22*F22*($G$5-$C$5))/($C$5*($G$5-1)))</f>
        <v>0.015489998708360663</v>
      </c>
      <c r="H22" s="15">
        <f t="shared" si="5"/>
        <v>0.030979997416721326</v>
      </c>
    </row>
    <row r="23" spans="1:8" ht="11.25" customHeight="1">
      <c r="A23" s="14">
        <f t="shared" si="2"/>
        <v>0.16</v>
      </c>
      <c r="B23" s="14">
        <f t="shared" si="0"/>
        <v>0.84</v>
      </c>
      <c r="C23" s="15">
        <f>SQRT((A23*B23*($G$5-$C$5))/($C$5*($G$5-1)))</f>
        <v>0.011591653617651297</v>
      </c>
      <c r="D23" s="15">
        <f t="shared" si="3"/>
        <v>0.023183307235302594</v>
      </c>
      <c r="E23" s="14">
        <f t="shared" si="4"/>
        <v>0.41000000000000014</v>
      </c>
      <c r="F23" s="14">
        <f t="shared" si="1"/>
        <v>0.5899999999999999</v>
      </c>
      <c r="G23" s="15">
        <f>SQRT((E23*F23*($G$5-$C$5))/($C$5*($G$5-1)))</f>
        <v>0.015551192412798974</v>
      </c>
      <c r="H23" s="15">
        <f t="shared" si="5"/>
        <v>0.031102384825597948</v>
      </c>
    </row>
    <row r="24" spans="1:8" ht="11.25" customHeight="1">
      <c r="A24" s="14">
        <f t="shared" si="2"/>
        <v>0.17</v>
      </c>
      <c r="B24" s="14">
        <f t="shared" si="0"/>
        <v>0.83</v>
      </c>
      <c r="C24" s="15">
        <f>SQRT((A24*B24*($G$5-$C$5))/($C$5*($G$5-1)))</f>
        <v>0.011877068673127645</v>
      </c>
      <c r="D24" s="15">
        <f t="shared" si="3"/>
        <v>0.02375413734625529</v>
      </c>
      <c r="E24" s="14">
        <f t="shared" si="4"/>
        <v>0.42000000000000015</v>
      </c>
      <c r="F24" s="14">
        <f t="shared" si="1"/>
        <v>0.5799999999999998</v>
      </c>
      <c r="G24" s="15">
        <f>SQRT((E24*F24*($G$5-$C$5))/($C$5*($G$5-1)))</f>
        <v>0.01560574127956728</v>
      </c>
      <c r="H24" s="15">
        <f t="shared" si="5"/>
        <v>0.03121148255913456</v>
      </c>
    </row>
    <row r="25" spans="1:8" ht="11.25" customHeight="1">
      <c r="A25" s="14">
        <f t="shared" si="2"/>
        <v>0.18000000000000002</v>
      </c>
      <c r="B25" s="14">
        <f t="shared" si="0"/>
        <v>0.82</v>
      </c>
      <c r="C25" s="15">
        <f>SQRT((A25*B25*($G$5-$C$5))/($C$5*($G$5-1)))</f>
        <v>0.012147556828053295</v>
      </c>
      <c r="D25" s="15">
        <f t="shared" si="3"/>
        <v>0.02429511365610659</v>
      </c>
      <c r="E25" s="14">
        <f t="shared" si="4"/>
        <v>0.43000000000000016</v>
      </c>
      <c r="F25" s="14">
        <f t="shared" si="1"/>
        <v>0.5699999999999998</v>
      </c>
      <c r="G25" s="15">
        <f>SQRT((E25*F25*($G$5-$C$5))/($C$5*($G$5-1)))</f>
        <v>0.01565371477508443</v>
      </c>
      <c r="H25" s="15">
        <f t="shared" si="5"/>
        <v>0.03130742955016886</v>
      </c>
    </row>
    <row r="26" spans="1:8" ht="11.25" customHeight="1">
      <c r="A26" s="14">
        <f t="shared" si="2"/>
        <v>0.19000000000000003</v>
      </c>
      <c r="B26" s="14">
        <f t="shared" si="0"/>
        <v>0.8099999999999999</v>
      </c>
      <c r="C26" s="15">
        <f>SQRT((A26*B26*($G$5-$C$5))/($C$5*($G$5-1)))</f>
        <v>0.012404094624977305</v>
      </c>
      <c r="D26" s="15">
        <f t="shared" si="3"/>
        <v>0.02480818924995461</v>
      </c>
      <c r="E26" s="14">
        <f t="shared" si="4"/>
        <v>0.44000000000000017</v>
      </c>
      <c r="F26" s="14">
        <f t="shared" si="1"/>
        <v>0.5599999999999998</v>
      </c>
      <c r="G26" s="15">
        <f>SQRT((E26*F26*($G$5-$C$5))/($C$5*($G$5-1)))</f>
        <v>0.015695173193839417</v>
      </c>
      <c r="H26" s="15">
        <f t="shared" si="5"/>
        <v>0.03139034638767883</v>
      </c>
    </row>
    <row r="27" spans="1:8" ht="11.25" customHeight="1">
      <c r="A27" s="14">
        <f t="shared" si="2"/>
        <v>0.20000000000000004</v>
      </c>
      <c r="B27" s="14">
        <f t="shared" si="0"/>
        <v>0.7999999999999999</v>
      </c>
      <c r="C27" s="15">
        <f>SQRT((A27*B27*($G$5-$C$5))/($C$5*($G$5-1)))</f>
        <v>0.012647530983951376</v>
      </c>
      <c r="D27" s="15">
        <f t="shared" si="3"/>
        <v>0.02529506196790275</v>
      </c>
      <c r="E27" s="14">
        <f t="shared" si="4"/>
        <v>0.4500000000000002</v>
      </c>
      <c r="F27" s="14">
        <f t="shared" si="1"/>
        <v>0.5499999999999998</v>
      </c>
      <c r="G27" s="15">
        <f>SQRT((E27*F27*($G$5-$C$5))/($C$5*($G$5-1)))</f>
        <v>0.015730168049310433</v>
      </c>
      <c r="H27" s="15">
        <f t="shared" si="5"/>
        <v>0.03146033609862087</v>
      </c>
    </row>
    <row r="28" spans="1:8" ht="11.25" customHeight="1">
      <c r="A28" s="14">
        <f t="shared" si="2"/>
        <v>0.21000000000000005</v>
      </c>
      <c r="B28" s="14">
        <f t="shared" si="0"/>
        <v>0.7899999999999999</v>
      </c>
      <c r="C28" s="15">
        <f>SQRT((A28*B28*($G$5-$C$5))/($C$5*($G$5-1)))</f>
        <v>0.01287860887148304</v>
      </c>
      <c r="D28" s="15">
        <f t="shared" si="3"/>
        <v>0.02575721774296608</v>
      </c>
      <c r="E28" s="14">
        <f t="shared" si="4"/>
        <v>0.4600000000000002</v>
      </c>
      <c r="F28" s="14">
        <f t="shared" si="1"/>
        <v>0.5399999999999998</v>
      </c>
      <c r="G28" s="15">
        <f>SQRT((E28*F28*($G$5-$C$5))/($C$5*($G$5-1)))</f>
        <v>0.01575874240174293</v>
      </c>
      <c r="H28" s="15">
        <f t="shared" si="5"/>
        <v>0.03151748480348586</v>
      </c>
    </row>
    <row r="29" spans="1:8" ht="11.25" customHeight="1">
      <c r="A29" s="14">
        <f t="shared" si="2"/>
        <v>0.22000000000000006</v>
      </c>
      <c r="B29" s="14">
        <f t="shared" si="0"/>
        <v>0.7799999999999999</v>
      </c>
      <c r="C29" s="15">
        <f>SQRT((A29*B29*($G$5-$C$5))/($C$5*($G$5-1)))</f>
        <v>0.013097982397655212</v>
      </c>
      <c r="D29" s="15">
        <f t="shared" si="3"/>
        <v>0.026195964795310424</v>
      </c>
      <c r="E29" s="14">
        <f t="shared" si="4"/>
        <v>0.4700000000000002</v>
      </c>
      <c r="F29" s="14">
        <f t="shared" si="1"/>
        <v>0.5299999999999998</v>
      </c>
      <c r="G29" s="15">
        <f>SQRT((E29*F29*($G$5-$C$5))/($C$5*($G$5-1)))</f>
        <v>0.015780931127770847</v>
      </c>
      <c r="H29" s="15">
        <f t="shared" si="5"/>
        <v>0.031561862255541695</v>
      </c>
    </row>
    <row r="30" spans="1:8" ht="11.25" customHeight="1">
      <c r="A30" s="14">
        <f t="shared" si="2"/>
        <v>0.23000000000000007</v>
      </c>
      <c r="B30" s="14">
        <f t="shared" si="0"/>
        <v>0.7699999999999999</v>
      </c>
      <c r="C30" s="15">
        <f>SQRT((A30*B30*($G$5-$C$5))/($C$5*($G$5-1)))</f>
        <v>0.013306230467865133</v>
      </c>
      <c r="D30" s="15">
        <f t="shared" si="3"/>
        <v>0.026612460935730265</v>
      </c>
      <c r="E30" s="14">
        <f t="shared" si="4"/>
        <v>0.4800000000000002</v>
      </c>
      <c r="F30" s="14">
        <f t="shared" si="1"/>
        <v>0.5199999999999998</v>
      </c>
      <c r="G30" s="15">
        <f>SQRT((E30*F30*($G$5-$C$5))/($C$5*($G$5-1)))</f>
        <v>0.01579676113589161</v>
      </c>
      <c r="H30" s="15">
        <f t="shared" si="5"/>
        <v>0.03159352227178322</v>
      </c>
    </row>
    <row r="31" spans="1:8" ht="11.25" customHeight="1">
      <c r="A31" s="14">
        <f t="shared" si="2"/>
        <v>0.24000000000000007</v>
      </c>
      <c r="B31" s="14">
        <f t="shared" si="0"/>
        <v>0.7599999999999999</v>
      </c>
      <c r="C31" s="15">
        <f>SQRT((A31*B31*($G$5-$C$5))/($C$5*($G$5-1)))</f>
        <v>0.013503867801063938</v>
      </c>
      <c r="D31" s="15">
        <f t="shared" si="3"/>
        <v>0.027007735602127877</v>
      </c>
      <c r="E31" s="14">
        <f t="shared" si="4"/>
        <v>0.4900000000000002</v>
      </c>
      <c r="F31" s="14">
        <f t="shared" si="1"/>
        <v>0.5099999999999998</v>
      </c>
      <c r="G31" s="15">
        <f>SQRT((E31*F31*($G$5-$C$5))/($C$5*($G$5-1)))</f>
        <v>0.0158062515309417</v>
      </c>
      <c r="H31" s="15">
        <f t="shared" si="5"/>
        <v>0.0316125030618834</v>
      </c>
    </row>
    <row r="32" spans="1:8" ht="11.25" customHeight="1">
      <c r="A32" s="14">
        <f t="shared" si="2"/>
        <v>0.25000000000000006</v>
      </c>
      <c r="B32" s="14">
        <f t="shared" si="0"/>
        <v>0.75</v>
      </c>
      <c r="C32" s="15">
        <f>SQRT((A32*B32*($G$5-$C$5))/($C$5*($G$5-1)))</f>
        <v>0.01369135390906586</v>
      </c>
      <c r="D32" s="15">
        <f t="shared" si="3"/>
        <v>0.02738270781813172</v>
      </c>
      <c r="E32" s="14">
        <f t="shared" si="4"/>
        <v>0.5000000000000002</v>
      </c>
      <c r="F32" s="14">
        <f t="shared" si="1"/>
        <v>0.4999999999999998</v>
      </c>
      <c r="G32" s="15">
        <f>SQRT((E32*F32*($G$5-$C$5))/($C$5*($G$5-1)))</f>
        <v>0.015809413729939215</v>
      </c>
      <c r="H32" s="15">
        <f t="shared" si="5"/>
        <v>0.03161882745987843</v>
      </c>
    </row>
    <row r="34" spans="2:7" s="18" customFormat="1" ht="11.25" customHeight="1">
      <c r="B34" s="19" t="s">
        <v>4</v>
      </c>
      <c r="C34" s="20" t="s">
        <v>17</v>
      </c>
      <c r="D34" s="19" t="s">
        <v>4</v>
      </c>
      <c r="E34" s="20" t="s">
        <v>17</v>
      </c>
      <c r="F34" s="21" t="s">
        <v>5</v>
      </c>
      <c r="G34" s="18" t="s">
        <v>14</v>
      </c>
    </row>
    <row r="35" spans="2:7" s="18" customFormat="1" ht="11.25" customHeight="1">
      <c r="B35" s="22">
        <v>200</v>
      </c>
      <c r="C35" s="23">
        <f>SQRT((0.5*0.5*($G$5-B35))/(B35*($G$5-1)))</f>
        <v>0.0353544595841098</v>
      </c>
      <c r="D35" s="22">
        <f>B48+10</f>
        <v>680</v>
      </c>
      <c r="E35" s="23">
        <f>SQRT((0.5*0.5*($G$5-D35))/(D35*($G$5-1)))</f>
        <v>0.019172497247872854</v>
      </c>
      <c r="F35" s="21" t="s">
        <v>6</v>
      </c>
      <c r="G35" s="18" t="s">
        <v>15</v>
      </c>
    </row>
    <row r="36" spans="2:7" s="18" customFormat="1" ht="11.25" customHeight="1">
      <c r="B36" s="22">
        <v>300</v>
      </c>
      <c r="C36" s="23">
        <f>SQRT((0.5*0.5*($G$5-B36))/(B36*($G$5-1)))</f>
        <v>0.028866434515732866</v>
      </c>
      <c r="D36" s="22">
        <f aca="true" t="shared" si="6" ref="D36:D61">D35+10</f>
        <v>690</v>
      </c>
      <c r="E36" s="23">
        <f>SQRT((0.5*0.5*($G$5-D36))/(D36*($G$5-1)))</f>
        <v>0.019033035258303337</v>
      </c>
      <c r="F36" s="21" t="s">
        <v>7</v>
      </c>
      <c r="G36" s="18" t="s">
        <v>16</v>
      </c>
    </row>
    <row r="37" spans="2:5" s="18" customFormat="1" ht="11.25" customHeight="1">
      <c r="B37" s="22">
        <v>400</v>
      </c>
      <c r="C37" s="23">
        <f>SQRT((0.5*0.5*($G$5-B37))/(B37*($G$5-1)))</f>
        <v>0.024998753093592768</v>
      </c>
      <c r="D37" s="22">
        <f t="shared" si="6"/>
        <v>700</v>
      </c>
      <c r="E37" s="23">
        <f>SQRT((0.5*0.5*($G$5-D37))/(D37*($G$5-1)))</f>
        <v>0.018896572345612542</v>
      </c>
    </row>
    <row r="38" spans="2:7" s="5" customFormat="1" ht="11.25" customHeight="1">
      <c r="B38" s="22">
        <v>450</v>
      </c>
      <c r="C38" s="23">
        <f>SQRT((0.5*0.5*($G$5-B38))/(B38*($G$5-1)))</f>
        <v>0.023568903123159003</v>
      </c>
      <c r="D38" s="22">
        <f t="shared" si="6"/>
        <v>710</v>
      </c>
      <c r="E38" s="23">
        <f>SQRT((0.5*0.5*($G$5-D38))/(D38*($G$5-1)))</f>
        <v>0.018763002533414102</v>
      </c>
      <c r="F38" s="19" t="s">
        <v>4</v>
      </c>
      <c r="G38" s="20" t="s">
        <v>17</v>
      </c>
    </row>
    <row r="39" spans="2:7" ht="11.25" customHeight="1">
      <c r="B39" s="22">
        <v>500</v>
      </c>
      <c r="C39" s="23">
        <f>SQRT((0.5*0.5*($G$5-B39))/(B39*($G$5-1)))</f>
        <v>0.022359284983746824</v>
      </c>
      <c r="D39" s="22">
        <f t="shared" si="6"/>
        <v>720</v>
      </c>
      <c r="E39" s="23">
        <f>SQRT((0.5*0.5*($G$5-D39))/(D39*($G$5-1)))</f>
        <v>0.01863222501506931</v>
      </c>
      <c r="F39" s="21">
        <f>D61+10</f>
        <v>950</v>
      </c>
      <c r="G39" s="23">
        <f>SQRT((0.5*0.5*($G$5-F39))/(F39*($G$5-1)))</f>
        <v>0.0162202176468353</v>
      </c>
    </row>
    <row r="40" spans="2:7" ht="11.25" customHeight="1">
      <c r="B40" s="22">
        <f>B39+50</f>
        <v>550</v>
      </c>
      <c r="C40" s="23">
        <f>SQRT((0.5*0.5*($G$5-B40))/(B40*($G$5-1)))</f>
        <v>0.021318608495073537</v>
      </c>
      <c r="D40" s="22">
        <f t="shared" si="6"/>
        <v>730</v>
      </c>
      <c r="E40" s="23">
        <f>SQRT((0.5*0.5*($G$5-D40))/(D40*($G$5-1)))</f>
        <v>0.018504143833895485</v>
      </c>
      <c r="F40" s="21">
        <f>F39+10</f>
        <v>960</v>
      </c>
      <c r="G40" s="23">
        <f>SQRT((0.5*0.5*($G$5-F40))/(F40*($G$5-1)))</f>
        <v>0.01613549601825815</v>
      </c>
    </row>
    <row r="41" spans="2:7" ht="11.25" customHeight="1">
      <c r="B41" s="22">
        <v>600</v>
      </c>
      <c r="C41" s="23">
        <f>SQRT((0.5*0.5*($G$5-B41))/(B41*($G$5-1)))</f>
        <v>0.02041088608605061</v>
      </c>
      <c r="D41" s="22">
        <f t="shared" si="6"/>
        <v>740</v>
      </c>
      <c r="E41" s="23">
        <f>SQRT((0.5*0.5*($G$5-D41))/(D41*($G$5-1)))</f>
        <v>0.018378667587224416</v>
      </c>
      <c r="F41" s="21">
        <f>F40+10</f>
        <v>970</v>
      </c>
      <c r="G41" s="23">
        <f>SQRT((0.5*0.5*($G$5-F41))/(F41*($G$5-1)))</f>
        <v>0.016052087813747697</v>
      </c>
    </row>
    <row r="42" spans="2:7" ht="11.25" customHeight="1">
      <c r="B42" s="22">
        <f aca="true" t="shared" si="7" ref="B42:B61">B41+10</f>
        <v>610</v>
      </c>
      <c r="C42" s="23">
        <f>SQRT((0.5*0.5*($G$5-B42))/(B42*($G$5-1)))</f>
        <v>0.020242867089846427</v>
      </c>
      <c r="D42" s="22">
        <f t="shared" si="6"/>
        <v>750</v>
      </c>
      <c r="E42" s="23">
        <f>SQRT((0.5*0.5*($G$5-D42))/(D42*($G$5-1)))</f>
        <v>0.0182557091522368</v>
      </c>
      <c r="F42" s="21">
        <f>F41+10</f>
        <v>980</v>
      </c>
      <c r="G42" s="23">
        <f>SQRT((0.5*0.5*($G$5-F42))/(F42*($G$5-1)))</f>
        <v>0.01596995944190929</v>
      </c>
    </row>
    <row r="43" spans="2:7" ht="11.25" customHeight="1">
      <c r="B43" s="22">
        <f t="shared" si="7"/>
        <v>620</v>
      </c>
      <c r="C43" s="23">
        <f>SQRT((0.5*0.5*($G$5-B43))/(B43*($G$5-1)))</f>
        <v>0.020078929434670184</v>
      </c>
      <c r="D43" s="22">
        <f t="shared" si="6"/>
        <v>760</v>
      </c>
      <c r="E43" s="23">
        <f>SQRT((0.5*0.5*($G$5-D43))/(D43*($G$5-1)))</f>
        <v>0.018135185431704035</v>
      </c>
      <c r="F43" s="21">
        <f>F42+10</f>
        <v>990</v>
      </c>
      <c r="G43" s="23">
        <f>SQRT((0.5*0.5*($G$5-F43))/(F43*($G$5-1)))</f>
        <v>0.01588907850194455</v>
      </c>
    </row>
    <row r="44" spans="2:7" ht="11.25" customHeight="1">
      <c r="B44" s="22">
        <f t="shared" si="7"/>
        <v>630</v>
      </c>
      <c r="C44" s="23">
        <f>SQRT((0.5*0.5*($G$5-B44))/(B44*($G$5-1)))</f>
        <v>0.01991891051278021</v>
      </c>
      <c r="D44" s="22">
        <f t="shared" si="6"/>
        <v>770</v>
      </c>
      <c r="E44" s="23">
        <f>SQRT((0.5*0.5*($G$5-D44))/(D44*($G$5-1)))</f>
        <v>0.018017017117951326</v>
      </c>
      <c r="F44" s="21">
        <f>F43+10</f>
        <v>1000</v>
      </c>
      <c r="G44" s="23">
        <f>SQRT((0.5*0.5*($G$5-F44))/(F44*($G$5-1)))</f>
        <v>0.015809413729939215</v>
      </c>
    </row>
    <row r="45" spans="2:7" ht="11.25" customHeight="1">
      <c r="B45" s="22">
        <f t="shared" si="7"/>
        <v>640</v>
      </c>
      <c r="C45" s="23">
        <f>SQRT((0.5*0.5*($G$5-B45))/(B45*($G$5-1)))</f>
        <v>0.01976265664430391</v>
      </c>
      <c r="D45" s="22">
        <f t="shared" si="6"/>
        <v>780</v>
      </c>
      <c r="E45" s="23">
        <f>SQRT((0.5*0.5*($G$5-D45))/(D45*($G$5-1)))</f>
        <v>0.017901128473518664</v>
      </c>
      <c r="F45" s="21">
        <f aca="true" t="shared" si="8" ref="F45:F50">F44+50</f>
        <v>1050</v>
      </c>
      <c r="G45" s="23">
        <f>SQRT((0.5*0.5*($G$5-F45))/(F45*($G$5-1)))</f>
        <v>0.015428311560356742</v>
      </c>
    </row>
    <row r="46" spans="2:7" ht="11.25" customHeight="1">
      <c r="B46" s="22">
        <f t="shared" si="7"/>
        <v>650</v>
      </c>
      <c r="C46" s="23">
        <f>SQRT((0.5*0.5*($G$5-B46))/(B46*($G$5-1)))</f>
        <v>0.01961002245673446</v>
      </c>
      <c r="D46" s="22">
        <f t="shared" si="6"/>
        <v>790</v>
      </c>
      <c r="E46" s="23">
        <f>SQRT((0.5*0.5*($G$5-D46))/(D46*($G$5-1)))</f>
        <v>0.01778744712714139</v>
      </c>
      <c r="F46" s="21">
        <f t="shared" si="8"/>
        <v>1100</v>
      </c>
      <c r="G46" s="23">
        <f>SQRT((0.5*0.5*($G$5-F46))/(F46*($G$5-1)))</f>
        <v>0.015073496080050517</v>
      </c>
    </row>
    <row r="47" spans="2:7" ht="11.25" customHeight="1">
      <c r="B47" s="22">
        <f t="shared" si="7"/>
        <v>660</v>
      </c>
      <c r="C47" s="23">
        <f>SQRT((0.5*0.5*($G$5-B47))/(B47*($G$5-1)))</f>
        <v>0.019460870316335987</v>
      </c>
      <c r="D47" s="22">
        <f t="shared" si="6"/>
        <v>800</v>
      </c>
      <c r="E47" s="23">
        <f>SQRT((0.5*0.5*($G$5-D47))/(D47*($G$5-1)))</f>
        <v>0.017675903883801657</v>
      </c>
      <c r="F47" s="21">
        <f t="shared" si="8"/>
        <v>1150</v>
      </c>
      <c r="G47" s="23">
        <f>SQRT((0.5*0.5*($G$5-F47))/(F47*($G$5-1)))</f>
        <v>0.014742077827770438</v>
      </c>
    </row>
    <row r="48" spans="2:7" ht="11.25" customHeight="1">
      <c r="B48" s="22">
        <f t="shared" si="7"/>
        <v>670</v>
      </c>
      <c r="C48" s="23">
        <f>SQRT((0.5*0.5*($G$5-B48))/(B48*($G$5-1)))</f>
        <v>0.019315069806402185</v>
      </c>
      <c r="D48" s="22">
        <f t="shared" si="6"/>
        <v>810</v>
      </c>
      <c r="E48" s="23">
        <f>SQRT((0.5*0.5*($G$5-D48))/(D48*($G$5-1)))</f>
        <v>0.017566432547718107</v>
      </c>
      <c r="F48" s="21">
        <f t="shared" si="8"/>
        <v>1200</v>
      </c>
      <c r="G48" s="23">
        <f>SQRT((0.5*0.5*($G$5-F48))/(F48*($G$5-1)))</f>
        <v>0.014431593307776333</v>
      </c>
    </row>
    <row r="49" spans="2:7" ht="11.25" customHeight="1">
      <c r="B49" s="22">
        <f t="shared" si="7"/>
        <v>680</v>
      </c>
      <c r="C49" s="23">
        <f>SQRT((0.5*0.5*($G$5-B49))/(B49*($G$5-1)))</f>
        <v>0.019172497247872854</v>
      </c>
      <c r="D49" s="22">
        <f t="shared" si="6"/>
        <v>820</v>
      </c>
      <c r="E49" s="23">
        <f>SQRT((0.5*0.5*($G$5-D49))/(D49*($G$5-1)))</f>
        <v>0.01745896975724496</v>
      </c>
      <c r="F49" s="21">
        <f t="shared" si="8"/>
        <v>1250</v>
      </c>
      <c r="G49" s="23">
        <f>SQRT((0.5*0.5*($G$5-F49))/(F49*($G$5-1)))</f>
        <v>0.014139927509870321</v>
      </c>
    </row>
    <row r="50" spans="2:7" ht="11.25" customHeight="1">
      <c r="B50" s="22">
        <f t="shared" si="7"/>
        <v>690</v>
      </c>
      <c r="C50" s="23">
        <f>SQRT((0.5*0.5*($G$5-B50))/(B50*($G$5-1)))</f>
        <v>0.019033035258303337</v>
      </c>
      <c r="D50" s="22">
        <f t="shared" si="6"/>
        <v>830</v>
      </c>
      <c r="E50" s="23">
        <f>SQRT((0.5*0.5*($G$5-D50))/(D50*($G$5-1)))</f>
        <v>0.017353454830745</v>
      </c>
      <c r="F50" s="21">
        <f t="shared" si="8"/>
        <v>1300</v>
      </c>
      <c r="G50" s="23">
        <f>SQRT((0.5*0.5*($G$5-F50))/(F50*($G$5-1)))</f>
        <v>0.013865252986116135</v>
      </c>
    </row>
    <row r="51" spans="2:7" ht="11.25" customHeight="1">
      <c r="B51" s="22">
        <f t="shared" si="7"/>
        <v>700</v>
      </c>
      <c r="C51" s="23">
        <f>SQRT((0.5*0.5*($G$5-B51))/(B51*($G$5-1)))</f>
        <v>0.018896572345612542</v>
      </c>
      <c r="D51" s="22">
        <f t="shared" si="6"/>
        <v>840</v>
      </c>
      <c r="E51" s="23">
        <f>SQRT((0.5*0.5*($G$5-D51))/(D51*($G$5-1)))</f>
        <v>0.017249829622584773</v>
      </c>
      <c r="F51" s="21">
        <f aca="true" t="shared" si="9" ref="F51:F57">F50+100</f>
        <v>1400</v>
      </c>
      <c r="G51" s="23">
        <f>SQRT((0.5*0.5*($G$5-F51))/(F51*($G$5-1)))</f>
        <v>0.013360725025187512</v>
      </c>
    </row>
    <row r="52" spans="2:7" ht="11.25" customHeight="1">
      <c r="B52" s="22">
        <f t="shared" si="7"/>
        <v>710</v>
      </c>
      <c r="C52" s="23">
        <f>SQRT((0.5*0.5*($G$5-B52))/(B52*($G$5-1)))</f>
        <v>0.018763002533414102</v>
      </c>
      <c r="D52" s="22">
        <f t="shared" si="6"/>
        <v>850</v>
      </c>
      <c r="E52" s="23">
        <f>SQRT((0.5*0.5*($G$5-D52))/(D52*($G$5-1)))</f>
        <v>0.01714803838847548</v>
      </c>
      <c r="F52" s="21">
        <f t="shared" si="9"/>
        <v>1500</v>
      </c>
      <c r="G52" s="23">
        <f>SQRT((0.5*0.5*($G$5-F52))/(F52*($G$5-1)))</f>
        <v>0.012907525259232257</v>
      </c>
    </row>
    <row r="53" spans="2:7" ht="11.25" customHeight="1">
      <c r="B53" s="22">
        <f t="shared" si="7"/>
        <v>720</v>
      </c>
      <c r="C53" s="23">
        <f>SQRT((0.5*0.5*($G$5-B53))/(B53*($G$5-1)))</f>
        <v>0.01863222501506931</v>
      </c>
      <c r="D53" s="22">
        <f t="shared" si="6"/>
        <v>860</v>
      </c>
      <c r="E53" s="23">
        <f>SQRT((0.5*0.5*($G$5-D53))/(D53*($G$5-1)))</f>
        <v>0.017048027659451296</v>
      </c>
      <c r="F53" s="21">
        <f t="shared" si="9"/>
        <v>1600</v>
      </c>
      <c r="G53" s="23">
        <f>SQRT((0.5*0.5*($G$5-F53))/(F53*($G$5-1)))</f>
        <v>0.012497501312137749</v>
      </c>
    </row>
    <row r="54" spans="2:7" ht="11.25" customHeight="1">
      <c r="B54" s="22">
        <f t="shared" si="7"/>
        <v>730</v>
      </c>
      <c r="C54" s="23">
        <f>SQRT((0.5*0.5*($G$5-B54))/(B54*($G$5-1)))</f>
        <v>0.018504143833895485</v>
      </c>
      <c r="D54" s="22">
        <f t="shared" si="6"/>
        <v>870</v>
      </c>
      <c r="E54" s="23">
        <f>SQRT((0.5*0.5*($G$5-D54))/(D54*($G$5-1)))</f>
        <v>0.016949746123837782</v>
      </c>
      <c r="F54" s="21">
        <f t="shared" si="9"/>
        <v>1700</v>
      </c>
      <c r="G54" s="23">
        <f>SQRT((0.5*0.5*($G$5-F54))/(F54*($G$5-1)))</f>
        <v>0.012124205552468246</v>
      </c>
    </row>
    <row r="55" spans="2:7" ht="11.25" customHeight="1">
      <c r="B55" s="22">
        <f t="shared" si="7"/>
        <v>740</v>
      </c>
      <c r="C55" s="23">
        <f>SQRT((0.5*0.5*($G$5-B55))/(B55*($G$5-1)))</f>
        <v>0.018378667587224416</v>
      </c>
      <c r="D55" s="22">
        <f t="shared" si="6"/>
        <v>880</v>
      </c>
      <c r="E55" s="23">
        <f>SQRT((0.5*0.5*($G$5-D55))/(D55*($G$5-1)))</f>
        <v>0.016853144516618526</v>
      </c>
      <c r="F55" s="21">
        <f t="shared" si="9"/>
        <v>1800</v>
      </c>
      <c r="G55" s="23">
        <f>SQRT((0.5*0.5*($G$5-F55))/(F55*($G$5-1)))</f>
        <v>0.011782462543776441</v>
      </c>
    </row>
    <row r="56" spans="2:7" ht="11.25" customHeight="1">
      <c r="B56" s="22">
        <f t="shared" si="7"/>
        <v>750</v>
      </c>
      <c r="C56" s="23">
        <f>SQRT((0.5*0.5*($G$5-B56))/(B56*($G$5-1)))</f>
        <v>0.0182557091522368</v>
      </c>
      <c r="D56" s="22">
        <f t="shared" si="6"/>
        <v>890</v>
      </c>
      <c r="E56" s="23">
        <f>SQRT((0.5*0.5*($G$5-D56))/(D56*($G$5-1)))</f>
        <v>0.0167581755156582</v>
      </c>
      <c r="F56" s="21">
        <f t="shared" si="9"/>
        <v>1900</v>
      </c>
      <c r="G56" s="23">
        <f>SQRT((0.5*0.5*($G$5-F56))/(F56*($G$5-1)))</f>
        <v>0.011468063491607514</v>
      </c>
    </row>
    <row r="57" spans="2:7" ht="11.25" customHeight="1">
      <c r="B57" s="22">
        <f t="shared" si="7"/>
        <v>760</v>
      </c>
      <c r="C57" s="23">
        <f>SQRT((0.5*0.5*($G$5-B57))/(B57*($G$5-1)))</f>
        <v>0.018135185431704035</v>
      </c>
      <c r="D57" s="22">
        <f t="shared" si="6"/>
        <v>900</v>
      </c>
      <c r="E57" s="23">
        <f>SQRT((0.5*0.5*($G$5-D57))/(D57*($G$5-1)))</f>
        <v>0.016664793644285386</v>
      </c>
      <c r="F57" s="21">
        <f t="shared" si="9"/>
        <v>2000</v>
      </c>
      <c r="G57" s="23">
        <f>SQRT((0.5*0.5*($G$5-F57))/(F57*($G$5-1)))</f>
        <v>0.011177545850247397</v>
      </c>
    </row>
    <row r="58" spans="2:7" ht="11.25" customHeight="1">
      <c r="B58" s="22">
        <f t="shared" si="7"/>
        <v>770</v>
      </c>
      <c r="C58" s="23">
        <f>SQRT((0.5*0.5*($G$5-B58))/(B58*($G$5-1)))</f>
        <v>0.018017017117951326</v>
      </c>
      <c r="D58" s="22">
        <f t="shared" si="6"/>
        <v>910</v>
      </c>
      <c r="E58" s="23">
        <f>SQRT((0.5*0.5*($G$5-D58))/(D58*($G$5-1)))</f>
        <v>0.016572955179779664</v>
      </c>
      <c r="F58" s="21">
        <f>F57+500</f>
        <v>2500</v>
      </c>
      <c r="G58" s="23">
        <f>SQRT((0.5*0.5*($G$5-F58))/(F58*($G$5-1)))</f>
        <v>0.00999687576117565</v>
      </c>
    </row>
    <row r="59" spans="2:7" ht="11.25" customHeight="1">
      <c r="B59" s="22">
        <f t="shared" si="7"/>
        <v>780</v>
      </c>
      <c r="C59" s="23">
        <f>SQRT((0.5*0.5*($G$5-B59))/(B59*($G$5-1)))</f>
        <v>0.017901128473518664</v>
      </c>
      <c r="D59" s="22">
        <f t="shared" si="6"/>
        <v>920</v>
      </c>
      <c r="E59" s="23">
        <f>SQRT((0.5*0.5*($G$5-D59))/(D59*($G$5-1)))</f>
        <v>0.016482618067344676</v>
      </c>
      <c r="F59" s="21">
        <f>F58+500</f>
        <v>3000</v>
      </c>
      <c r="G59" s="23">
        <f>SQRT((0.5*0.5*($G$5-F59))/(F59*($G$5-1)))</f>
        <v>0.009125286524326065</v>
      </c>
    </row>
    <row r="60" spans="2:7" ht="11.25" customHeight="1">
      <c r="B60" s="22">
        <f t="shared" si="7"/>
        <v>790</v>
      </c>
      <c r="C60" s="23">
        <f>SQRT((0.5*0.5*($G$5-B60))/(B60*($G$5-1)))</f>
        <v>0.01778744712714139</v>
      </c>
      <c r="D60" s="22">
        <f t="shared" si="6"/>
        <v>930</v>
      </c>
      <c r="E60" s="23">
        <f>SQRT((0.5*0.5*($G$5-D60))/(D60*($G$5-1)))</f>
        <v>0.01639374183918266</v>
      </c>
      <c r="F60" s="21">
        <v>5000</v>
      </c>
      <c r="G60" s="23">
        <f>SQRT((0.5*0.5*($G$5-F60))/(F60*($G$5-1)))</f>
        <v>0.007066647895882327</v>
      </c>
    </row>
    <row r="61" spans="2:7" ht="11.25" customHeight="1">
      <c r="B61" s="22">
        <f t="shared" si="7"/>
        <v>800</v>
      </c>
      <c r="C61" s="23">
        <f>SQRT((0.5*0.5*($G$5-B61))/(B61*($G$5-1)))</f>
        <v>0.017675903883801657</v>
      </c>
      <c r="D61" s="22">
        <f t="shared" si="6"/>
        <v>940</v>
      </c>
      <c r="E61" s="23">
        <f>SQRT((0.5*0.5*($G$5-D61))/(D61*($G$5-1)))</f>
        <v>0.016306287538316745</v>
      </c>
      <c r="F61" s="21">
        <v>10000</v>
      </c>
      <c r="G61" s="23">
        <f>SQRT((0.5*0.5*($G$5-F61))/(F61*($G$5-1)))</f>
        <v>0.0049937467130779225</v>
      </c>
    </row>
    <row r="62" ht="11.25" customHeight="1">
      <c r="F62" s="23"/>
    </row>
    <row r="63" ht="11.25" customHeight="1">
      <c r="F63" s="23"/>
    </row>
    <row r="64" ht="11.25" customHeight="1">
      <c r="F64" s="23"/>
    </row>
    <row r="65" ht="11.25" customHeight="1">
      <c r="F65" s="23"/>
    </row>
  </sheetData>
  <printOptions gridLines="1" horizontalCentered="1" verticalCentered="1"/>
  <pageMargins left="0.7480314960629921" right="0.7480314960629921" top="1.65" bottom="0.56" header="0.5118110236220472" footer="0.5118110236220472"/>
  <pageSetup horizontalDpi="600" verticalDpi="600" orientation="portrait" paperSize="9" r:id="rId1"/>
  <headerFooter alignWithMargins="0">
    <oddHeader xml:space="preserve">&amp;C&amp;"Times New Roman,粗體"&amp;16HKU PUBLIC OPINION PROGRAMME  &amp;"新細明體,粗體"香港大學民意研計劃&amp;"Times New Roman,標準"&amp;10
&amp;"Times New Roman,粗體"&amp;12Standard Error of Percentages due to Random Sampling
&amp;"新細明體,粗體"隨機抽樣百分比誤差運算表
&amp;"Times New Roman,粗體"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error</dc:title>
  <dc:subject>Calculation of sampling errors</dc:subject>
  <dc:creator>Robert</dc:creator>
  <cp:keywords>error, statistics, report</cp:keywords>
  <dc:description>For inclusion in contact information of research reports</dc:description>
  <cp:lastModifiedBy>robert</cp:lastModifiedBy>
  <cp:lastPrinted>2004-08-17T07:05:28Z</cp:lastPrinted>
  <dcterms:created xsi:type="dcterms:W3CDTF">1999-09-20T04:04:44Z</dcterms:created>
  <dcterms:modified xsi:type="dcterms:W3CDTF">2004-08-17T07:09:16Z</dcterms:modified>
  <cp:category>admin</cp:category>
  <cp:version/>
  <cp:contentType/>
  <cp:contentStatus/>
</cp:coreProperties>
</file>